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310.2024 - PJ 6 UPA's\PLAN MODELO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Lote 4 - Marechal Hermes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'Lote 4 - Marechal Hermes'!$A$1:$J$61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30" l="1"/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53" i="30" l="1"/>
  <c r="I13" i="30"/>
  <c r="J46" i="30" s="1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<sst xmlns="http://schemas.openxmlformats.org/spreadsheetml/2006/main" count="1527" uniqueCount="285">
  <si>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</si>
  <si>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</si>
  <si>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</si>
  <si>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</si>
  <si>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</si>
  <si>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</si>
  <si>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</si>
  <si>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</si>
  <si>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</si>
  <si>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</si>
  <si>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</si>
  <si>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</si>
  <si>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</si>
  <si>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</si>
  <si>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</si>
  <si>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</si>
  <si>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</si>
  <si>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</si>
  <si>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</si>
  <si>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</si>
  <si>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</si>
  <si>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</si>
  <si>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</si>
  <si>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</si>
  <si>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</si>
  <si>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</si>
  <si>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</si>
  <si>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</si>
  <si>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</si>
  <si>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</si>
  <si>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</si>
  <si>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</si>
  <si>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</si>
  <si>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</si>
  <si>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</si>
  <si>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</si>
  <si>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</si>
  <si>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</si>
  <si>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</si>
  <si>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</si>
  <si>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</si>
  <si>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</si>
  <si>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</si>
  <si>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</si>
  <si>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</si>
  <si>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</si>
  <si>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</si>
  <si>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</si>
  <si>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</si>
  <si>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</si>
  <si>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</si>
  <si>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</si>
  <si>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</si>
  <si>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</si>
  <si>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</si>
  <si>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</si>
  <si>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</si>
  <si>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</si>
  <si>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</si>
  <si>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</si>
  <si>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</si>
  <si>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</si>
  <si>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</si>
  <si>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</si>
  <si>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</si>
  <si>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</si>
  <si>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</si>
  <si>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</si>
  <si>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</si>
  <si>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</si>
  <si>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</si>
  <si>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</si>
  <si>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</si>
  <si>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</si>
  <si>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</si>
  <si>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</si>
  <si>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</si>
  <si>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</si>
  <si>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</si>
  <si>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</si>
  <si>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</si>
  <si>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</si>
  <si>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</si>
  <si>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</si>
  <si>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</si>
  <si>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</si>
  <si>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</si>
  <si>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</si>
  <si>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</si>
  <si>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</si>
  <si>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</si>
  <si>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</si>
  <si>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</si>
  <si>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</si>
  <si>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</si>
  <si>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</si>
  <si>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</si>
  <si>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</si>
  <si>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</si>
  <si>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</si>
  <si>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</si>
  <si>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</si>
  <si>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</si>
  <si>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</si>
  <si>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</si>
  <si>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</si>
  <si>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</si>
  <si>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</si>
  <si>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</si>
  <si>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</si>
  <si>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</si>
  <si>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</si>
  <si>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</si>
  <si>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</si>
  <si>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</si>
  <si>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</si>
  <si>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</si>
  <si>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</si>
  <si>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</si>
  <si>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</si>
  <si>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</si>
  <si>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</si>
  <si>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</si>
  <si>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</si>
  <si>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</si>
  <si>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</si>
  <si>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</si>
  <si>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</si>
  <si>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</si>
  <si>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</si>
  <si>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</si>
  <si>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</si>
  <si>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</si>
  <si>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</si>
  <si>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</si>
  <si>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</si>
  <si>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</si>
  <si>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</si>
  <si>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</si>
  <si>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</si>
  <si>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</si>
  <si>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</si>
  <si>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</si>
  <si>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</si>
  <si>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</si>
  <si>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</si>
  <si>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</si>
  <si>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</si>
  <si>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</si>
  <si>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</si>
  <si>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</si>
  <si>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</si>
  <si>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</si>
  <si>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</si>
  <si>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</si>
  <si>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</si>
  <si>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</si>
  <si>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</si>
  <si>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</si>
  <si>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</si>
  <si>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</si>
  <si>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</si>
  <si>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</si>
  <si>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</si>
  <si>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</si>
  <si>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</si>
  <si>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</si>
  <si>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</si>
  <si>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</si>
  <si>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</si>
  <si>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</si>
  <si>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</si>
  <si>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</si>
  <si>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</si>
  <si>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</si>
  <si>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</si>
  <si>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</si>
  <si>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</si>
  <si>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</si>
  <si>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</si>
  <si>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</si>
  <si>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</si>
  <si>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</si>
  <si>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</si>
  <si>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</si>
  <si>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</si>
  <si>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</si>
  <si>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</si>
  <si>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</si>
  <si>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</si>
  <si>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</si>
  <si>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</si>
  <si>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</si>
  <si>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</si>
  <si>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</si>
  <si>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</si>
  <si>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</si>
  <si>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</si>
  <si>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</si>
  <si>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</si>
  <si>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</si>
  <si>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</si>
  <si>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</si>
  <si>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</si>
  <si>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</si>
  <si>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</si>
  <si>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</si>
  <si>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</si>
  <si>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</si>
  <si>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</si>
  <si>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</si>
  <si>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</si>
  <si>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</si>
  <si>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</si>
  <si>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</si>
  <si>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</si>
  <si>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</si>
  <si>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</si>
  <si>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</si>
  <si>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</si>
  <si>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</si>
  <si>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</si>
  <si>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</si>
  <si>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</si>
  <si>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</si>
  <si>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</si>
  <si>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</si>
  <si>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</si>
  <si>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</si>
  <si>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</si>
  <si>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</si>
  <si>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</si>
  <si>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</si>
  <si>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</si>
  <si>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</si>
  <si>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</si>
  <si>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</si>
  <si>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</si>
  <si>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</si>
  <si>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</si>
  <si>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</si>
  <si>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</si>
  <si>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</si>
  <si>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</si>
  <si>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</si>
  <si>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</si>
  <si>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</si>
  <si>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</si>
  <si>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</si>
  <si>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</si>
  <si>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</si>
  <si>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</si>
  <si>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</si>
  <si>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</si>
  <si>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</si>
  <si>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</si>
  <si>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</si>
  <si>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</si>
  <si>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</si>
  <si>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</si>
  <si>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</si>
  <si>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</si>
  <si>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</si>
  <si>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</si>
  <si>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</si>
  <si>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</si>
  <si>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</si>
  <si>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</si>
  <si>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</si>
  <si>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</si>
  <si>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</si>
  <si>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</si>
  <si>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</si>
  <si>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</si>
  <si>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</si>
  <si>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</si>
  <si>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</si>
  <si>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Pediatria Plantão 24h (2ª e 6ª feira)</t>
  </si>
  <si>
    <t>VALOR ANUAL</t>
  </si>
  <si>
    <t>ANUAL</t>
  </si>
  <si>
    <t>Médico Clínica Médica Plantão 24h (2ª a 6ª feira)</t>
  </si>
  <si>
    <t>Médico Clínica Médica Plantão 24h (sábado e domingo)</t>
  </si>
  <si>
    <t>Médica Clínica Médica Rotina</t>
  </si>
  <si>
    <t>LOTE 4 - UPA Marechal Hermes</t>
  </si>
  <si>
    <t>Médico Pediatria Plantão (sábado e domingo)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</si>
</sst>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M32" sqref="M3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283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1" t="s">
        <v>255</v>
      </c>
      <c r="B2" s="762"/>
      <c r="C2" s="762"/>
      <c r="D2" s="762"/>
      <c r="E2" s="762"/>
      <c r="F2" s="762"/>
      <c r="G2" s="762"/>
      <c r="H2" s="762"/>
      <c r="I2" s="762"/>
      <c r="J2" s="763"/>
    </row>
    <row r="3" spans="1:10" ht="15" customHeight="1" x14ac:dyDescent="0.2">
      <c r="A3" s="748" t="s">
        <v>28</v>
      </c>
      <c r="B3" s="749"/>
      <c r="C3" s="749"/>
      <c r="D3" s="749"/>
      <c r="E3" s="754" t="s">
        <v>29</v>
      </c>
      <c r="F3" s="758"/>
      <c r="G3" s="752" t="s">
        <v>263</v>
      </c>
      <c r="H3" s="753"/>
      <c r="I3" s="754" t="s">
        <v>264</v>
      </c>
      <c r="J3" s="755"/>
    </row>
    <row r="4" spans="1:10" ht="15" customHeight="1" x14ac:dyDescent="0.2">
      <c r="A4" s="748" t="s">
        <v>280</v>
      </c>
      <c r="B4" s="749"/>
      <c r="C4" s="749"/>
      <c r="D4" s="749"/>
      <c r="E4" s="713">
        <v>2064</v>
      </c>
      <c r="F4" s="714"/>
      <c r="G4" s="674">
        <f>ROUND(H4,2)</f>
        <v>0</v>
      </c>
      <c r="H4" s="673">
        <v>0</v>
      </c>
      <c r="I4" s="750">
        <f>E4*G4</f>
        <v>0</v>
      </c>
      <c r="J4" s="751"/>
    </row>
    <row r="5" spans="1:10" ht="15" customHeight="1" x14ac:dyDescent="0.2">
      <c r="A5" s="748" t="s">
        <v>281</v>
      </c>
      <c r="B5" s="749"/>
      <c r="C5" s="749"/>
      <c r="D5" s="749"/>
      <c r="E5" s="713">
        <v>826</v>
      </c>
      <c r="F5" s="714"/>
      <c r="G5" s="674">
        <f t="shared" ref="G5:G23" si="0">ROUND(H5,2)</f>
        <v>0</v>
      </c>
      <c r="H5" s="673">
        <v>0</v>
      </c>
      <c r="I5" s="750">
        <f>E5*G5</f>
        <v>0</v>
      </c>
      <c r="J5" s="751"/>
    </row>
    <row r="6" spans="1:10" ht="15" customHeight="1" x14ac:dyDescent="0.2">
      <c r="A6" s="748" t="s">
        <v>282</v>
      </c>
      <c r="B6" s="749"/>
      <c r="C6" s="749"/>
      <c r="D6" s="749"/>
      <c r="E6" s="713">
        <v>181</v>
      </c>
      <c r="F6" s="714"/>
      <c r="G6" s="674">
        <f t="shared" si="0"/>
        <v>0</v>
      </c>
      <c r="H6" s="673">
        <v>0</v>
      </c>
      <c r="I6" s="750">
        <f>E6*G6</f>
        <v>0</v>
      </c>
      <c r="J6" s="751"/>
    </row>
    <row r="7" spans="1:10" ht="15" customHeight="1" x14ac:dyDescent="0.2">
      <c r="A7" s="748" t="s">
        <v>277</v>
      </c>
      <c r="B7" s="749"/>
      <c r="C7" s="749"/>
      <c r="D7" s="749"/>
      <c r="E7" s="713">
        <v>1032</v>
      </c>
      <c r="F7" s="714"/>
      <c r="G7" s="674">
        <f t="shared" si="0"/>
        <v>0</v>
      </c>
      <c r="H7" s="673">
        <v>0</v>
      </c>
      <c r="I7" s="750">
        <f t="shared" ref="I7:I20" si="1">E7*G7</f>
        <v>0</v>
      </c>
      <c r="J7" s="751"/>
    </row>
    <row r="8" spans="1:10" ht="15" customHeight="1" x14ac:dyDescent="0.2">
      <c r="A8" s="748" t="s">
        <v>284</v>
      </c>
      <c r="B8" s="749"/>
      <c r="C8" s="749"/>
      <c r="D8" s="749"/>
      <c r="E8" s="713">
        <v>413</v>
      </c>
      <c r="F8" s="714"/>
      <c r="G8" s="674">
        <f t="shared" si="0"/>
        <v>0</v>
      </c>
      <c r="H8" s="673">
        <v>0</v>
      </c>
      <c r="I8" s="750">
        <f t="shared" si="1"/>
        <v>0</v>
      </c>
      <c r="J8" s="751"/>
    </row>
    <row r="9" spans="1:10" ht="15.75" hidden="1" customHeight="1" x14ac:dyDescent="0.2">
      <c r="A9" s="748"/>
      <c r="B9" s="749"/>
      <c r="C9" s="749"/>
      <c r="D9" s="749"/>
      <c r="E9" s="713"/>
      <c r="F9" s="714"/>
      <c r="G9" s="674">
        <f t="shared" si="0"/>
        <v>0</v>
      </c>
      <c r="H9" s="673">
        <v>0</v>
      </c>
      <c r="I9" s="750">
        <f t="shared" si="1"/>
        <v>0</v>
      </c>
      <c r="J9" s="751"/>
    </row>
    <row r="10" spans="1:10" ht="15" hidden="1" customHeight="1" x14ac:dyDescent="0.2">
      <c r="A10" s="748"/>
      <c r="B10" s="749"/>
      <c r="C10" s="749"/>
      <c r="D10" s="749"/>
      <c r="E10" s="713"/>
      <c r="F10" s="714"/>
      <c r="G10" s="674">
        <f t="shared" si="0"/>
        <v>0</v>
      </c>
      <c r="H10" s="673">
        <v>0</v>
      </c>
      <c r="I10" s="750">
        <f t="shared" si="1"/>
        <v>0</v>
      </c>
      <c r="J10" s="751"/>
    </row>
    <row r="11" spans="1:10" ht="15" hidden="1" customHeight="1" x14ac:dyDescent="0.2">
      <c r="A11" s="748"/>
      <c r="B11" s="749"/>
      <c r="C11" s="749"/>
      <c r="D11" s="749"/>
      <c r="E11" s="713"/>
      <c r="F11" s="714"/>
      <c r="G11" s="674">
        <f t="shared" si="0"/>
        <v>0</v>
      </c>
      <c r="H11" s="673">
        <v>0</v>
      </c>
      <c r="I11" s="750">
        <f t="shared" si="1"/>
        <v>0</v>
      </c>
      <c r="J11" s="751"/>
    </row>
    <row r="12" spans="1:10" ht="15" hidden="1" customHeight="1" x14ac:dyDescent="0.2">
      <c r="A12" s="748"/>
      <c r="B12" s="749"/>
      <c r="C12" s="749"/>
      <c r="D12" s="749"/>
      <c r="E12" s="713"/>
      <c r="F12" s="714"/>
      <c r="G12" s="674">
        <f t="shared" si="0"/>
        <v>0</v>
      </c>
      <c r="H12" s="673">
        <v>0</v>
      </c>
      <c r="I12" s="750">
        <f t="shared" si="1"/>
        <v>0</v>
      </c>
      <c r="J12" s="751"/>
    </row>
    <row r="13" spans="1:10" ht="15" hidden="1" customHeight="1" x14ac:dyDescent="0.2">
      <c r="A13" s="748"/>
      <c r="B13" s="749"/>
      <c r="C13" s="749"/>
      <c r="D13" s="749"/>
      <c r="E13" s="713">
        <v>0</v>
      </c>
      <c r="F13" s="714"/>
      <c r="G13" s="674">
        <f t="shared" si="0"/>
        <v>0</v>
      </c>
      <c r="H13" s="673">
        <v>0</v>
      </c>
      <c r="I13" s="750">
        <f t="shared" si="1"/>
        <v>0</v>
      </c>
      <c r="J13" s="751"/>
    </row>
    <row r="14" spans="1:10" ht="15" hidden="1" customHeight="1" x14ac:dyDescent="0.2">
      <c r="A14" s="748"/>
      <c r="B14" s="749"/>
      <c r="C14" s="749"/>
      <c r="D14" s="749"/>
      <c r="E14" s="713">
        <v>0</v>
      </c>
      <c r="F14" s="714"/>
      <c r="G14" s="674">
        <f t="shared" si="0"/>
        <v>0</v>
      </c>
      <c r="H14" s="673">
        <v>0</v>
      </c>
      <c r="I14" s="750">
        <f t="shared" si="1"/>
        <v>0</v>
      </c>
      <c r="J14" s="751"/>
    </row>
    <row r="15" spans="1:10" ht="15" hidden="1" customHeight="1" x14ac:dyDescent="0.2">
      <c r="A15" s="748"/>
      <c r="B15" s="749"/>
      <c r="C15" s="749"/>
      <c r="D15" s="749"/>
      <c r="E15" s="713">
        <v>0</v>
      </c>
      <c r="F15" s="714"/>
      <c r="G15" s="674">
        <f t="shared" si="0"/>
        <v>0</v>
      </c>
      <c r="H15" s="673">
        <v>0</v>
      </c>
      <c r="I15" s="750">
        <f t="shared" si="1"/>
        <v>0</v>
      </c>
      <c r="J15" s="751"/>
    </row>
    <row r="16" spans="1:10" ht="15" hidden="1" customHeight="1" x14ac:dyDescent="0.2">
      <c r="A16" s="748"/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0">
        <f t="shared" si="1"/>
        <v>0</v>
      </c>
      <c r="J16" s="751"/>
    </row>
    <row r="17" spans="1:10" ht="15" hidden="1" customHeight="1" x14ac:dyDescent="0.2">
      <c r="A17" s="748"/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0">
        <f t="shared" si="1"/>
        <v>0</v>
      </c>
      <c r="J17" s="751"/>
    </row>
    <row r="18" spans="1:10" ht="15" hidden="1" customHeight="1" x14ac:dyDescent="0.2">
      <c r="A18" s="748"/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0">
        <f t="shared" si="1"/>
        <v>0</v>
      </c>
      <c r="J18" s="751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0">
        <f t="shared" si="1"/>
        <v>0</v>
      </c>
      <c r="J19" s="751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0">
        <f t="shared" si="1"/>
        <v>0</v>
      </c>
      <c r="J20" s="751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0">
        <f>E21*G21</f>
        <v>0</v>
      </c>
      <c r="J21" s="751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0">
        <f>E22*G22</f>
        <v>0</v>
      </c>
      <c r="J22" s="751"/>
    </row>
    <row r="23" spans="1:10" ht="16.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0">
        <f>E23*G23</f>
        <v>0</v>
      </c>
      <c r="J23" s="751"/>
    </row>
    <row r="24" spans="1:10" ht="15" customHeight="1" x14ac:dyDescent="0.2">
      <c r="A24" s="756" t="s">
        <v>256</v>
      </c>
      <c r="B24" s="757"/>
      <c r="C24" s="757"/>
      <c r="D24" s="757"/>
      <c r="E24" s="759">
        <f>SUM(E4:F23)</f>
        <v>4516</v>
      </c>
      <c r="F24" s="760"/>
      <c r="G24" s="675"/>
      <c r="H24" s="725" t="s">
        <v>275</v>
      </c>
      <c r="I24" s="764">
        <f>SUM(I4:J22)</f>
        <v>0</v>
      </c>
      <c r="J24" s="765"/>
    </row>
    <row r="25" spans="1:10" ht="15" customHeight="1" thickBot="1" x14ac:dyDescent="0.25">
      <c r="A25" s="734" t="s">
        <v>278</v>
      </c>
      <c r="B25" s="735"/>
      <c r="C25" s="735"/>
      <c r="D25" s="735"/>
      <c r="E25" s="736">
        <f>E24*12</f>
        <v>54192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Clínica Médica Plantão 24h (2ª a 6ª feira)</v>
      </c>
      <c r="B37" s="712"/>
      <c r="C37" s="676">
        <f>E4</f>
        <v>2064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Clínica Médica Plantão 24h (sábado e domingo)</v>
      </c>
      <c r="B38" s="712"/>
      <c r="C38" s="676">
        <f t="shared" ref="C38:C56" si="4">E5</f>
        <v>826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Médica Clínica Médica Rotina</v>
      </c>
      <c r="B39" s="712"/>
      <c r="C39" s="676">
        <f t="shared" si="4"/>
        <v>181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Pediatria Plantão 24h (2ª e 6ª feira)</v>
      </c>
      <c r="B40" s="712"/>
      <c r="C40" s="676">
        <f t="shared" si="4"/>
        <v>1032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3.5" thickBot="1" x14ac:dyDescent="0.25">
      <c r="A41" s="711" t="str">
        <f t="shared" si="3"/>
        <v>Médico Pediatria Plantão (sábado e domingo)</v>
      </c>
      <c r="B41" s="712"/>
      <c r="C41" s="676">
        <f t="shared" si="4"/>
        <v>413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26.25" hidden="1" customHeight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26.25" hidden="1" customHeight="1" thickBot="1" x14ac:dyDescent="0.25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2.75" hidden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11">
        <f t="shared" si="3"/>
        <v>0</v>
      </c>
      <c r="B51" s="71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6" t="s">
        <v>8</v>
      </c>
      <c r="B57" s="767"/>
      <c r="C57" s="644">
        <f t="shared" ref="C57" si="12">E24</f>
        <v>4516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279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7" t="s">
        <v>241</v>
      </c>
      <c r="B1" s="787"/>
      <c r="C1" s="787"/>
      <c r="D1" s="787"/>
      <c r="E1" s="787"/>
      <c r="F1" s="787"/>
      <c r="G1" s="344"/>
      <c r="H1" s="315"/>
      <c r="I1" s="315"/>
      <c r="J1" s="315"/>
      <c r="K1" s="315"/>
    </row>
    <row r="2" spans="1:14" s="365" customFormat="1" ht="45" customHeight="1" x14ac:dyDescent="0.25">
      <c r="A2" s="788" t="s">
        <v>196</v>
      </c>
      <c r="B2" s="789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5" t="s">
        <v>34</v>
      </c>
      <c r="B4" s="776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5" t="s">
        <v>35</v>
      </c>
      <c r="B5" s="776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5" t="s">
        <v>36</v>
      </c>
      <c r="B6" s="776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5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5" t="s">
        <v>210</v>
      </c>
      <c r="B9" s="77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5" t="s">
        <v>211</v>
      </c>
      <c r="B10" s="776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5" t="s">
        <v>212</v>
      </c>
      <c r="B11" s="776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7" t="s">
        <v>191</v>
      </c>
      <c r="B15" s="77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7" t="s">
        <v>192</v>
      </c>
      <c r="B16" s="77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7" t="s">
        <v>193</v>
      </c>
      <c r="B17" s="77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9" t="s">
        <v>8</v>
      </c>
      <c r="B18" s="78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5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1"/>
      <c r="B26" s="78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1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3" t="s">
        <v>58</v>
      </c>
      <c r="B41" s="78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68" t="s">
        <v>59</v>
      </c>
      <c r="B42" s="769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68" t="s">
        <v>60</v>
      </c>
      <c r="B44" s="769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0" t="s">
        <v>24</v>
      </c>
      <c r="B45" s="771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0" t="s">
        <v>26</v>
      </c>
      <c r="B46" s="771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2" t="s">
        <v>27</v>
      </c>
      <c r="B47" s="773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4"/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4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7" t="s">
        <v>209</v>
      </c>
      <c r="B1" s="787"/>
      <c r="C1" s="787"/>
      <c r="D1" s="787"/>
      <c r="E1" s="787"/>
      <c r="F1" s="787"/>
      <c r="G1" s="344"/>
      <c r="H1" s="315"/>
      <c r="I1" s="315"/>
      <c r="J1" s="315"/>
      <c r="K1" s="315"/>
    </row>
    <row r="2" spans="1:15" s="365" customFormat="1" ht="41.25" customHeight="1" x14ac:dyDescent="0.25">
      <c r="A2" s="790" t="s">
        <v>28</v>
      </c>
      <c r="B2" s="790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6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2" t="s">
        <v>213</v>
      </c>
      <c r="B9" s="793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2" t="s">
        <v>214</v>
      </c>
      <c r="B10" s="793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2" t="s">
        <v>215</v>
      </c>
      <c r="B11" s="793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2" t="s">
        <v>216</v>
      </c>
      <c r="B12" s="793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2" t="s">
        <v>220</v>
      </c>
      <c r="B13" s="793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2" t="s">
        <v>221</v>
      </c>
      <c r="B14" s="793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2" t="s">
        <v>217</v>
      </c>
      <c r="B15" s="793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2" t="s">
        <v>218</v>
      </c>
      <c r="B16" s="793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2" t="s">
        <v>219</v>
      </c>
      <c r="B17" s="793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2"/>
      <c r="B26" s="78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2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1" t="s">
        <v>58</v>
      </c>
      <c r="B43" s="791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1" t="s">
        <v>59</v>
      </c>
      <c r="B44" s="791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1" t="s">
        <v>60</v>
      </c>
      <c r="B46" s="791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1" t="s">
        <v>24</v>
      </c>
      <c r="B47" s="771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1" t="s">
        <v>26</v>
      </c>
      <c r="B48" s="771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1" t="s">
        <v>27</v>
      </c>
      <c r="B49" s="771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4"/>
      <c r="B50" s="774"/>
      <c r="C50" s="774"/>
      <c r="D50" s="774"/>
      <c r="E50" s="774"/>
      <c r="F50" s="774"/>
      <c r="G50" s="774"/>
      <c r="H50" s="774"/>
      <c r="I50" s="774"/>
      <c r="J50" s="774"/>
      <c r="K50" s="774"/>
      <c r="L50" s="774"/>
      <c r="M50" s="774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4" t="s">
        <v>205</v>
      </c>
      <c r="B1" s="794"/>
      <c r="C1" s="794"/>
      <c r="D1" s="794"/>
      <c r="E1" s="794"/>
      <c r="F1" s="794"/>
      <c r="G1" s="555"/>
      <c r="H1" s="555"/>
    </row>
    <row r="2" spans="1:13" s="196" customFormat="1" ht="60" customHeight="1" x14ac:dyDescent="0.25">
      <c r="A2" s="795" t="s">
        <v>196</v>
      </c>
      <c r="B2" s="79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6" t="s">
        <v>37</v>
      </c>
      <c r="B7" s="78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6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6"/>
      <c r="B12" s="776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2" t="s">
        <v>8</v>
      </c>
      <c r="B14" s="78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6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2"/>
      <c r="B22" s="78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2" t="s">
        <v>8</v>
      </c>
      <c r="B23" s="78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7" t="s">
        <v>58</v>
      </c>
      <c r="B39" s="797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1" t="s">
        <v>59</v>
      </c>
      <c r="B40" s="791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1" t="s">
        <v>60</v>
      </c>
      <c r="B42" s="791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1" t="s">
        <v>24</v>
      </c>
      <c r="B43" s="771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1" t="s">
        <v>26</v>
      </c>
      <c r="B44" s="771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1" t="s">
        <v>27</v>
      </c>
      <c r="B45" s="771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0" t="s">
        <v>204</v>
      </c>
      <c r="B1" s="800"/>
      <c r="C1" s="800"/>
      <c r="D1" s="800"/>
      <c r="E1" s="800"/>
      <c r="F1" s="800"/>
      <c r="G1" s="390"/>
      <c r="H1" s="390"/>
    </row>
    <row r="2" spans="1:16" s="196" customFormat="1" ht="51" customHeight="1" x14ac:dyDescent="0.25">
      <c r="A2" s="801" t="s">
        <v>196</v>
      </c>
      <c r="B2" s="802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5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5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5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5" t="s">
        <v>37</v>
      </c>
      <c r="B7" s="78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5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5"/>
      <c r="B12" s="776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1" t="s">
        <v>8</v>
      </c>
      <c r="B14" s="78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5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1"/>
      <c r="B22" s="78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1" t="s">
        <v>8</v>
      </c>
      <c r="B23" s="78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7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799" t="s">
        <v>59</v>
      </c>
      <c r="B40" s="791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799" t="s">
        <v>60</v>
      </c>
      <c r="B42" s="791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0" t="s">
        <v>24</v>
      </c>
      <c r="B43" s="771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0" t="s">
        <v>26</v>
      </c>
      <c r="B44" s="771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2" t="s">
        <v>27</v>
      </c>
      <c r="B45" s="773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3" t="s">
        <v>181</v>
      </c>
      <c r="B9" s="804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3" t="s">
        <v>182</v>
      </c>
      <c r="B10" s="804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3" t="s">
        <v>183</v>
      </c>
      <c r="B11" s="804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3" t="s">
        <v>184</v>
      </c>
      <c r="B12" s="804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3" t="s">
        <v>185</v>
      </c>
      <c r="B13" s="804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3" t="s">
        <v>186</v>
      </c>
      <c r="B14" s="804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3" t="s">
        <v>187</v>
      </c>
      <c r="B15" s="804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3" t="s">
        <v>188</v>
      </c>
      <c r="B16" s="804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3" t="s">
        <v>189</v>
      </c>
      <c r="B17" s="804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3" t="s">
        <v>190</v>
      </c>
      <c r="B18" s="804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6" t="s">
        <v>8</v>
      </c>
      <c r="B19" s="806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6" t="s">
        <v>8</v>
      </c>
      <c r="B28" s="80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7" t="s">
        <v>58</v>
      </c>
      <c r="B44" s="797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1" t="s">
        <v>59</v>
      </c>
      <c r="B45" s="791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1" t="s">
        <v>60</v>
      </c>
      <c r="B47" s="791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3" t="s">
        <v>181</v>
      </c>
      <c r="B9" s="804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3" t="s">
        <v>182</v>
      </c>
      <c r="B10" s="804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3" t="s">
        <v>183</v>
      </c>
      <c r="B11" s="804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3" t="s">
        <v>184</v>
      </c>
      <c r="B12" s="804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3" t="s">
        <v>185</v>
      </c>
      <c r="B13" s="804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3" t="s">
        <v>186</v>
      </c>
      <c r="B14" s="804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3" t="s">
        <v>187</v>
      </c>
      <c r="B15" s="804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3" t="s">
        <v>188</v>
      </c>
      <c r="B16" s="804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3" t="s">
        <v>189</v>
      </c>
      <c r="B17" s="804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3" t="s">
        <v>190</v>
      </c>
      <c r="B18" s="804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6" t="s">
        <v>8</v>
      </c>
      <c r="B19" s="806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6" t="s">
        <v>8</v>
      </c>
      <c r="B28" s="80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7" t="s">
        <v>58</v>
      </c>
      <c r="B44" s="797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1" t="s">
        <v>59</v>
      </c>
      <c r="B45" s="791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1" t="s">
        <v>60</v>
      </c>
      <c r="B47" s="791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5" t="s">
        <v>206</v>
      </c>
      <c r="B1" s="815"/>
      <c r="C1" s="815"/>
      <c r="D1" s="815"/>
      <c r="E1" s="815"/>
      <c r="F1" s="815"/>
      <c r="G1" s="410"/>
      <c r="H1" s="410"/>
      <c r="I1" s="410"/>
      <c r="J1" s="410"/>
    </row>
    <row r="2" spans="1:13" s="414" customFormat="1" ht="7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2">
        <v>7</v>
      </c>
      <c r="B15" s="812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2">
        <v>8</v>
      </c>
      <c r="B16" s="812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2">
        <v>9</v>
      </c>
      <c r="B17" s="812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3" t="s">
        <v>8</v>
      </c>
      <c r="B18" s="81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2" t="s">
        <v>52</v>
      </c>
      <c r="B24" s="812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3"/>
      <c r="B26" s="81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3" t="s">
        <v>8</v>
      </c>
      <c r="B27" s="81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4" t="s">
        <v>58</v>
      </c>
      <c r="B43" s="814"/>
      <c r="C43" s="436"/>
      <c r="D43" s="436"/>
      <c r="E43" s="456">
        <f>F18+E34</f>
        <v>200024.15987088002</v>
      </c>
    </row>
    <row r="44" spans="1:13" hidden="1" x14ac:dyDescent="0.2">
      <c r="A44" s="809" t="s">
        <v>59</v>
      </c>
      <c r="B44" s="809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09" t="s">
        <v>60</v>
      </c>
      <c r="B46" s="809"/>
      <c r="C46" s="443"/>
      <c r="D46" s="443"/>
      <c r="E46" s="457">
        <f>E44/(1-B40)</f>
        <v>218964.59755980299</v>
      </c>
    </row>
    <row r="47" spans="1:13" s="459" customFormat="1" x14ac:dyDescent="0.2">
      <c r="A47" s="810" t="s">
        <v>24</v>
      </c>
      <c r="B47" s="810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0" t="s">
        <v>26</v>
      </c>
      <c r="B48" s="810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0" t="s">
        <v>27</v>
      </c>
      <c r="B49" s="810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1"/>
      <c r="B50" s="811"/>
      <c r="C50" s="811"/>
      <c r="D50" s="811"/>
      <c r="E50" s="811"/>
      <c r="F50" s="811"/>
      <c r="G50" s="811"/>
      <c r="H50" s="811"/>
      <c r="I50" s="811"/>
      <c r="J50" s="811"/>
      <c r="K50" s="811"/>
      <c r="L50" s="811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0" t="s">
        <v>206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4" s="196" customFormat="1" ht="75" customHeight="1" x14ac:dyDescent="0.25">
      <c r="A2" s="796" t="s">
        <v>28</v>
      </c>
      <c r="B2" s="79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6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6">
        <v>7</v>
      </c>
      <c r="B15" s="776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6">
        <v>8</v>
      </c>
      <c r="B16" s="776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6">
        <v>9</v>
      </c>
      <c r="B17" s="776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2"/>
      <c r="B26" s="78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2" t="s">
        <v>8</v>
      </c>
      <c r="B27" s="78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7" t="s">
        <v>58</v>
      </c>
      <c r="B43" s="797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1" t="s">
        <v>59</v>
      </c>
      <c r="B44" s="791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1" t="s">
        <v>60</v>
      </c>
      <c r="B46" s="791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1" t="s">
        <v>24</v>
      </c>
      <c r="B47" s="771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1" t="s">
        <v>26</v>
      </c>
      <c r="B48" s="771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1" t="s">
        <v>27</v>
      </c>
      <c r="B49" s="771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0" t="s">
        <v>208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5" s="196" customFormat="1" ht="74.25" customHeight="1" x14ac:dyDescent="0.25">
      <c r="A2" s="818" t="s">
        <v>28</v>
      </c>
      <c r="B2" s="802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5" t="s">
        <v>34</v>
      </c>
      <c r="B4" s="776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5" t="s">
        <v>35</v>
      </c>
      <c r="B5" s="776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5" t="s">
        <v>36</v>
      </c>
      <c r="B6" s="776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5" t="s">
        <v>37</v>
      </c>
      <c r="B7" s="786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9" t="s">
        <v>8</v>
      </c>
      <c r="B20" s="78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5" t="s">
        <v>52</v>
      </c>
      <c r="B26" s="776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1"/>
      <c r="B28" s="78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1" t="s">
        <v>8</v>
      </c>
      <c r="B29" s="78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798" t="s">
        <v>58</v>
      </c>
      <c r="B45" s="797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799" t="s">
        <v>59</v>
      </c>
      <c r="B46" s="791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799" t="s">
        <v>60</v>
      </c>
      <c r="B48" s="791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0" t="s">
        <v>24</v>
      </c>
      <c r="B49" s="771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0" t="s">
        <v>26</v>
      </c>
      <c r="B50" s="771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2" t="s">
        <v>27</v>
      </c>
      <c r="B51" s="773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7"/>
      <c r="B52" s="817"/>
      <c r="C52" s="817"/>
      <c r="D52" s="817"/>
      <c r="E52" s="817"/>
      <c r="F52" s="817"/>
      <c r="G52" s="817"/>
      <c r="H52" s="817"/>
      <c r="I52" s="817"/>
      <c r="J52" s="817"/>
      <c r="K52" s="817"/>
      <c r="L52" s="81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1" t="s">
        <v>207</v>
      </c>
      <c r="B1" s="821"/>
      <c r="C1" s="821"/>
      <c r="D1" s="821"/>
      <c r="E1" s="821"/>
      <c r="F1" s="821"/>
      <c r="G1" s="475"/>
      <c r="H1" s="475"/>
      <c r="I1" s="475"/>
      <c r="J1" s="475"/>
    </row>
    <row r="2" spans="1:17" s="471" customFormat="1" ht="62.2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0" t="s">
        <v>240</v>
      </c>
      <c r="B16" s="820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0" t="s">
        <v>243</v>
      </c>
      <c r="B18" s="820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3" t="s">
        <v>8</v>
      </c>
      <c r="B20" s="81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2" t="s">
        <v>52</v>
      </c>
      <c r="B26" s="812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3"/>
      <c r="B28" s="813"/>
      <c r="G28" s="415"/>
      <c r="H28" s="415"/>
      <c r="I28" s="415"/>
      <c r="J28" s="415"/>
    </row>
    <row r="29" spans="1:17" hidden="1" x14ac:dyDescent="0.2">
      <c r="A29" s="813" t="s">
        <v>8</v>
      </c>
      <c r="B29" s="81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09" t="s">
        <v>58</v>
      </c>
      <c r="B45" s="809"/>
      <c r="E45" s="457">
        <f>F20+E36</f>
        <v>300357.34586937481</v>
      </c>
    </row>
    <row r="46" spans="1:19" hidden="1" x14ac:dyDescent="0.2">
      <c r="A46" s="809" t="s">
        <v>59</v>
      </c>
      <c r="B46" s="809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09" t="s">
        <v>60</v>
      </c>
      <c r="B48" s="809"/>
      <c r="E48" s="457">
        <f>E46/(1-B42)</f>
        <v>328797.79097154021</v>
      </c>
    </row>
    <row r="49" spans="1:13" s="485" customFormat="1" ht="8.1" customHeight="1" x14ac:dyDescent="0.2">
      <c r="A49" s="810" t="s">
        <v>24</v>
      </c>
      <c r="B49" s="810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0" t="s">
        <v>26</v>
      </c>
      <c r="B50" s="810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0" t="s">
        <v>27</v>
      </c>
      <c r="B51" s="810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19"/>
      <c r="B52" s="819"/>
      <c r="C52" s="819"/>
      <c r="D52" s="819"/>
      <c r="E52" s="819"/>
      <c r="F52" s="819"/>
      <c r="G52" s="819"/>
      <c r="H52" s="819"/>
      <c r="I52" s="819"/>
      <c r="J52" s="819"/>
      <c r="K52" s="819"/>
      <c r="L52" s="819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5" t="s">
        <v>165</v>
      </c>
      <c r="B1" s="825"/>
      <c r="C1" s="825"/>
      <c r="D1" s="825"/>
      <c r="E1" s="825"/>
      <c r="F1" s="825"/>
    </row>
    <row r="2" spans="1:11" s="248" customFormat="1" ht="22.5" customHeight="1" x14ac:dyDescent="0.25">
      <c r="A2" s="822" t="s">
        <v>28</v>
      </c>
      <c r="B2" s="82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6" t="s">
        <v>164</v>
      </c>
      <c r="B3" s="827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2" t="s">
        <v>166</v>
      </c>
      <c r="B4" s="82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3" t="s">
        <v>169</v>
      </c>
      <c r="B5" s="824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6" t="s">
        <v>8</v>
      </c>
      <c r="B9" s="827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5" t="s">
        <v>173</v>
      </c>
      <c r="B1" s="825"/>
      <c r="C1" s="825"/>
      <c r="D1" s="825"/>
      <c r="E1" s="825"/>
      <c r="F1" s="825"/>
    </row>
    <row r="2" spans="1:13" s="248" customFormat="1" ht="22.5" customHeight="1" x14ac:dyDescent="0.25">
      <c r="A2" s="822" t="s">
        <v>28</v>
      </c>
      <c r="B2" s="82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6" t="s">
        <v>164</v>
      </c>
      <c r="B3" s="827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2" t="s">
        <v>166</v>
      </c>
      <c r="B4" s="82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6" t="s">
        <v>8</v>
      </c>
      <c r="B9" s="827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6" t="s">
        <v>178</v>
      </c>
      <c r="I15" s="835" t="s">
        <v>177</v>
      </c>
      <c r="J15" s="835"/>
    </row>
    <row r="16" spans="1:13" ht="9" customHeight="1" x14ac:dyDescent="0.25">
      <c r="A16" s="264"/>
      <c r="B16" s="258"/>
      <c r="C16" s="257"/>
      <c r="D16" s="257"/>
      <c r="E16" s="244"/>
      <c r="F16" s="244"/>
      <c r="H16" s="836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5" t="s">
        <v>173</v>
      </c>
      <c r="B1" s="825"/>
      <c r="C1" s="825"/>
      <c r="D1" s="825"/>
      <c r="E1" s="825"/>
      <c r="F1" s="825"/>
    </row>
    <row r="2" spans="1:13" s="248" customFormat="1" ht="22.5" customHeight="1" x14ac:dyDescent="0.25">
      <c r="A2" s="839" t="s">
        <v>28</v>
      </c>
      <c r="B2" s="84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6" t="s">
        <v>164</v>
      </c>
      <c r="B3" s="827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39" t="s">
        <v>166</v>
      </c>
      <c r="B4" s="84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6" t="s">
        <v>8</v>
      </c>
      <c r="B9" s="827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41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2" t="s">
        <v>22</v>
      </c>
      <c r="B26" s="843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6" t="s">
        <v>60</v>
      </c>
      <c r="B27" s="827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0" t="s">
        <v>24</v>
      </c>
      <c r="B28" s="83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0" t="s">
        <v>26</v>
      </c>
      <c r="B29" s="831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Lote 4 - Marechal Hermes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4 - Marechal Hermes'!Area_de_impressao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2024-04-24T14:50:02Z</dcterms:modified>
  <dc:language>pt-BR</dc:language>
</cp:coreProperties>
</file>